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2"/>
  </bookViews>
  <sheets>
    <sheet name="4 квартал доходы расходы" sheetId="1" r:id="rId1"/>
    <sheet name="численность" sheetId="2" r:id="rId2"/>
    <sheet name="рез фонд" sheetId="3" r:id="rId3"/>
  </sheets>
  <definedNames/>
  <calcPr fullCalcOnLoad="1"/>
</workbook>
</file>

<file path=xl/sharedStrings.xml><?xml version="1.0" encoding="utf-8"?>
<sst xmlns="http://schemas.openxmlformats.org/spreadsheetml/2006/main" count="171" uniqueCount="129">
  <si>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</si>
  <si>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</si>
  <si>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</si>
  <si>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</si>
  <si>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</si>
  <si>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</si>
  <si>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</si>
  <si>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</si>
  <si>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</si>
  <si>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</si>
  <si>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</si>
  <si>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</si>
  <si>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</si>
  <si>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</si>
  <si>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</si>
  <si>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</si>
  <si>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</si>
  <si>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</si>
  <si>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</si>
  <si>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</si>
  <si>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</si>
  <si>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</si>
  <si>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</si>
  <si>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</si>
  <si>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</si>
  <si>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</si>
  <si>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</si>
  <si>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</si>
  <si>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</si>
  <si>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</si>
  <si>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</si>
  <si>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</si>
  <si>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</si>
  <si>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</si>
  <si>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</si>
  <si>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</si>
  <si>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</si>
  <si>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</si>
  <si>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</si>
  <si>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</si>
  <si>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</si>
  <si>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</si>
  <si>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</si>
  <si>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</si>
  <si>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</si>
  <si>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</si>
  <si>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</si>
  <si>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</si>
  <si>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</si>
  <si>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</si>
  <si>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</si>
  <si>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</si>
  <si>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</si>
  <si>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</si>
  <si>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</si>
  <si>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</si>
  <si>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</si>
  <si>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</si>
  <si>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Остаток средсв на счете на конец месяца</t>
  </si>
  <si>
    <t>Сумма   не исполнения бюджета</t>
  </si>
  <si>
    <t>Утверждено на 2017                   (тыс. руб.)</t>
  </si>
  <si>
    <t>Культура</t>
  </si>
  <si>
    <t>0801</t>
  </si>
  <si>
    <t>Массовый спорт</t>
  </si>
  <si>
    <t>11 02</t>
  </si>
  <si>
    <t>Периодическая печать и издательства</t>
  </si>
  <si>
    <t>12 02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</si>
  <si>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</si>
  <si>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</si>
  <si>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Молодежная политика</t>
  </si>
  <si>
    <t>ОТЧЕТ об исполнении бюджета за  4 квартал  2017 года</t>
  </si>
  <si>
    <t>Отчет о численности муниципальных служащих органов местного самоуправления, работников муниципальных учреждений и заработной плате в муниципальном округе Васильевском                                                                                      за   4 квартал 2017 года</t>
  </si>
  <si>
    <t>Наименование показателя</t>
  </si>
  <si>
    <t>код ведомственной классификации         (раздел/подраздел, целевая статья, вид расходов)</t>
  </si>
  <si>
    <t>Утверждено бюджетом        на 2017год (ед./тыс. руб.)</t>
  </si>
  <si>
    <t xml:space="preserve">экономия/ перерасход (+/-)              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</si>
  <si>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</si>
  <si>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</si>
  <si>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</si>
  <si>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</si>
  <si>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00200 00010</t>
  </si>
  <si>
    <t>Заработная плата</t>
  </si>
  <si>
    <t>Аппарат муниципального совета</t>
  </si>
  <si>
    <t>0103</t>
  </si>
  <si>
    <t>00200 00022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</si>
  <si>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</si>
  <si>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</si>
  <si>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</si>
  <si>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</si>
  <si>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</si>
  <si>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00200 00031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</si>
  <si>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</si>
  <si>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</si>
  <si>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</si>
  <si>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</si>
  <si>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</si>
  <si>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</si>
  <si>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</si>
  <si>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</si>
  <si>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</si>
  <si>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</si>
  <si>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</si>
  <si>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>в том числе муниципальных служ.  в тыс.руб.</t>
  </si>
  <si>
    <t xml:space="preserve">МКУ "Служба по благоустройству" </t>
  </si>
  <si>
    <t>0505</t>
  </si>
  <si>
    <t>00200 00460</t>
  </si>
  <si>
    <t>ВСЕГО в МО</t>
  </si>
  <si>
    <t>Заработная плата МО Васильевский</t>
  </si>
  <si>
    <t xml:space="preserve">Отчет  </t>
  </si>
  <si>
    <t xml:space="preserve"> об использовании средств резервного фонда внутригородского муниципального образования Санкт-Петербурга муниципальный округ  Васильевский </t>
  </si>
  <si>
    <t xml:space="preserve"> за  4 квартал  2017 года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</si>
  <si>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</si>
  <si>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</si>
  <si>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</si>
  <si>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</si>
  <si>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 xml:space="preserve">Наименование </t>
  </si>
  <si>
    <t>Выделено из средств резервного фонда             за 2016 год, тыс.руб.</t>
  </si>
  <si>
    <t>Использовано</t>
  </si>
  <si>
    <t>Документ основания  для выделения средств из резервного фонда</t>
  </si>
  <si>
    <t>0111</t>
  </si>
  <si>
    <t>07000 00060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</si>
  <si>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</si>
  <si>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</si>
  <si>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</si>
  <si>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100,00</t>
  </si>
  <si>
    <t>0,0</t>
  </si>
  <si>
    <t>Утверждено на 2017 год, тыс.руб.</t>
  </si>
  <si>
    <t>Фактические расходы              за 4 кв  2017 год  (ед./тыс. руб.)</t>
  </si>
  <si>
    <t>Исполнено за 4 кв 2017  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</si>
</sst>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#,##0.0"/>
    <numFmt numFmtId="186" formatCode="0.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2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99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80" fontId="7" fillId="0" borderId="10" xfId="53" applyNumberFormat="1" applyFont="1" applyFill="1" applyBorder="1" applyAlignment="1">
      <alignment horizontal="right" wrapText="1"/>
      <protection/>
    </xf>
    <xf numFmtId="180" fontId="7" fillId="0" borderId="10" xfId="53" applyNumberFormat="1" applyFont="1" applyBorder="1" applyAlignment="1">
      <alignment horizontal="right"/>
      <protection/>
    </xf>
    <xf numFmtId="180" fontId="7" fillId="0" borderId="10" xfId="53" applyNumberFormat="1" applyFont="1" applyFill="1" applyBorder="1" applyAlignment="1">
      <alignment horizontal="right"/>
      <protection/>
    </xf>
    <xf numFmtId="49" fontId="8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right"/>
    </xf>
    <xf numFmtId="180" fontId="5" fillId="0" borderId="10" xfId="53" applyNumberFormat="1" applyFont="1" applyFill="1" applyBorder="1" applyAlignment="1">
      <alignment horizontal="right"/>
      <protection/>
    </xf>
    <xf numFmtId="180" fontId="5" fillId="0" borderId="10" xfId="53" applyNumberFormat="1" applyFont="1" applyBorder="1" applyAlignment="1">
      <alignment horizontal="right"/>
      <protection/>
    </xf>
    <xf numFmtId="0" fontId="8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180" fontId="7" fillId="0" borderId="10" xfId="53" applyNumberFormat="1" applyFont="1" applyFill="1" applyBorder="1" applyAlignment="1">
      <alignment horizontal="right" vertical="center" wrapText="1"/>
      <protection/>
    </xf>
    <xf numFmtId="180" fontId="66" fillId="0" borderId="10" xfId="0" applyNumberFormat="1" applyFont="1" applyBorder="1" applyAlignment="1">
      <alignment horizontal="right"/>
    </xf>
    <xf numFmtId="180" fontId="6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0" fontId="11" fillId="0" borderId="10" xfId="0" applyNumberFormat="1" applyFont="1" applyBorder="1" applyAlignment="1">
      <alignment horizontal="right"/>
    </xf>
    <xf numFmtId="180" fontId="11" fillId="0" borderId="12" xfId="0" applyNumberFormat="1" applyFont="1" applyFill="1" applyBorder="1" applyAlignment="1">
      <alignment horizontal="right"/>
    </xf>
    <xf numFmtId="180" fontId="9" fillId="33" borderId="10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 horizontal="right"/>
    </xf>
    <xf numFmtId="180" fontId="9" fillId="0" borderId="10" xfId="0" applyNumberFormat="1" applyFont="1" applyBorder="1" applyAlignment="1">
      <alignment horizontal="right"/>
    </xf>
    <xf numFmtId="180" fontId="5" fillId="0" borderId="10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>
      <alignment horizontal="right"/>
    </xf>
    <xf numFmtId="180" fontId="11" fillId="0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80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49" fontId="21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center"/>
      <protection/>
    </xf>
    <xf numFmtId="180" fontId="21" fillId="0" borderId="10" xfId="0" applyNumberFormat="1" applyFont="1" applyFill="1" applyBorder="1" applyAlignment="1" applyProtection="1">
      <alignment horizontal="center" vertical="center"/>
      <protection/>
    </xf>
    <xf numFmtId="180" fontId="21" fillId="0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/>
    </xf>
    <xf numFmtId="180" fontId="25" fillId="33" borderId="10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Border="1" applyAlignment="1">
      <alignment horizontal="center"/>
    </xf>
    <xf numFmtId="0" fontId="21" fillId="33" borderId="10" xfId="0" applyNumberFormat="1" applyFont="1" applyFill="1" applyBorder="1" applyAlignment="1" applyProtection="1">
      <alignment vertical="top"/>
      <protection/>
    </xf>
    <xf numFmtId="49" fontId="21" fillId="33" borderId="10" xfId="0" applyNumberFormat="1" applyFont="1" applyFill="1" applyBorder="1" applyAlignment="1">
      <alignment horizontal="center"/>
    </xf>
    <xf numFmtId="180" fontId="21" fillId="33" borderId="10" xfId="0" applyNumberFormat="1" applyFont="1" applyFill="1" applyBorder="1" applyAlignment="1" applyProtection="1">
      <alignment vertical="center"/>
      <protection/>
    </xf>
    <xf numFmtId="49" fontId="24" fillId="33" borderId="10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 applyProtection="1">
      <alignment horizontal="center"/>
      <protection/>
    </xf>
    <xf numFmtId="180" fontId="21" fillId="33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Border="1" applyAlignment="1">
      <alignment horizontal="center"/>
    </xf>
    <xf numFmtId="180" fontId="21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NumberFormat="1" applyFont="1" applyFill="1" applyBorder="1" applyAlignment="1" applyProtection="1">
      <alignment horizontal="right" vertical="center"/>
      <protection/>
    </xf>
    <xf numFmtId="180" fontId="21" fillId="0" borderId="10" xfId="0" applyNumberFormat="1" applyFont="1" applyFill="1" applyBorder="1" applyAlignment="1" applyProtection="1">
      <alignment vertical="top"/>
      <protection/>
    </xf>
    <xf numFmtId="180" fontId="20" fillId="0" borderId="10" xfId="0" applyNumberFormat="1" applyFont="1" applyBorder="1" applyAlignment="1">
      <alignment horizontal="center"/>
    </xf>
    <xf numFmtId="180" fontId="20" fillId="0" borderId="10" xfId="0" applyNumberFormat="1" applyFont="1" applyFill="1" applyBorder="1" applyAlignment="1" applyProtection="1">
      <alignment vertical="top"/>
      <protection/>
    </xf>
    <xf numFmtId="49" fontId="21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30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0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5" fontId="6" fillId="0" borderId="10" xfId="0" applyNumberFormat="1" applyFont="1" applyBorder="1" applyAlignment="1">
      <alignment horizontal="center"/>
    </xf>
    <xf numFmtId="180" fontId="30" fillId="0" borderId="10" xfId="0" applyNumberFormat="1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left" wrapText="1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33" borderId="1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vertical="top"/>
      <protection/>
    </xf>
    <xf numFmtId="0" fontId="20" fillId="33" borderId="12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26" fillId="0" borderId="17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NumberFormat="1" applyFont="1" applyFill="1" applyBorder="1" applyAlignment="1" applyProtection="1">
      <alignment vertical="top"/>
      <protection/>
    </xf>
    <xf numFmtId="0" fontId="27" fillId="0" borderId="0" xfId="0" applyFont="1" applyAlignment="1">
      <alignment horizontal="center" wrapText="1"/>
    </xf>
    <xf numFmtId="0" fontId="27" fillId="0" borderId="0" xfId="53" applyFont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" name="Text Box 59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2" name="Text Box 60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3" name="Text Box 61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4" name="Text Box 62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5" name="Text Box 2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6" name="Text Box 3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7" name="Text Box 4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8" name="Text Box 5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9" name="Text Box 2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0" name="Text Box 3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1" name="Text Box 4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2" name="Text Box 5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3" name="Text Box 51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4" name="Text Box 52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5" name="Text Box 53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85725" cy="142875"/>
    <xdr:sp fLocksText="0">
      <xdr:nvSpPr>
        <xdr:cNvPr id="16" name="Text Box 54"/>
        <xdr:cNvSpPr txBox="1">
          <a:spLocks noChangeArrowheads="1"/>
        </xdr:cNvSpPr>
      </xdr:nvSpPr>
      <xdr:spPr>
        <a:xfrm>
          <a:off x="5343525" y="876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42.7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  <col min="8" max="9" width="9.125" style="0" customWidth="1"/>
  </cols>
  <sheetData>
    <row r="1" spans="1:7" ht="36.75" customHeight="1">
      <c r="A1" s="113" t="s">
        <v>70</v>
      </c>
      <c r="B1" s="113"/>
      <c r="C1" s="113"/>
      <c r="D1" s="113"/>
      <c r="E1" s="113"/>
      <c r="F1" s="113"/>
      <c r="G1" s="113"/>
    </row>
    <row r="2" spans="1:7" ht="52.5">
      <c r="A2" s="2" t="s">
        <v>6</v>
      </c>
      <c r="B2" s="3" t="s">
        <v>7</v>
      </c>
      <c r="C2" s="4" t="s">
        <v>60</v>
      </c>
      <c r="D2" s="4" t="s">
        <v>128</v>
      </c>
      <c r="E2" s="4" t="s">
        <v>8</v>
      </c>
      <c r="F2" s="4" t="s">
        <v>9</v>
      </c>
      <c r="G2" s="4" t="s">
        <v>59</v>
      </c>
    </row>
    <row r="3" spans="1:7" ht="14.25">
      <c r="A3" s="1" t="s">
        <v>3</v>
      </c>
      <c r="B3" s="3"/>
      <c r="C3" s="28"/>
      <c r="D3" s="29">
        <v>23164.6</v>
      </c>
      <c r="E3" s="28"/>
      <c r="F3" s="28"/>
      <c r="G3" s="28"/>
    </row>
    <row r="4" spans="1:7" ht="14.25">
      <c r="A4" s="5" t="s">
        <v>10</v>
      </c>
      <c r="B4" s="5"/>
      <c r="C4" s="6">
        <f>C5+C9</f>
        <v>66161.4</v>
      </c>
      <c r="D4" s="6">
        <f>D5+D9</f>
        <v>64685.899999999994</v>
      </c>
      <c r="E4" s="6">
        <f>E5+E9</f>
        <v>100.00000000000001</v>
      </c>
      <c r="F4" s="7">
        <f aca="true" t="shared" si="0" ref="F4:F10">D4/C4*100</f>
        <v>97.76984767553286</v>
      </c>
      <c r="G4" s="30">
        <f>C4-D4</f>
        <v>1475.5</v>
      </c>
    </row>
    <row r="5" spans="1:7" ht="14.25">
      <c r="A5" s="21" t="s">
        <v>11</v>
      </c>
      <c r="B5" s="44">
        <v>10000</v>
      </c>
      <c r="C5" s="8">
        <f>C6+C7+C8</f>
        <v>54507</v>
      </c>
      <c r="D5" s="8">
        <f>D6+D7+D8</f>
        <v>53034.2</v>
      </c>
      <c r="E5" s="8">
        <f>D5/D4*100</f>
        <v>81.98726461253536</v>
      </c>
      <c r="F5" s="7">
        <f t="shared" si="0"/>
        <v>97.2979617296861</v>
      </c>
      <c r="G5" s="8">
        <f>G6+G7+G8</f>
        <v>1472.800000000003</v>
      </c>
    </row>
    <row r="6" spans="1:7" ht="15">
      <c r="A6" s="22" t="s">
        <v>12</v>
      </c>
      <c r="B6" s="45">
        <v>10500</v>
      </c>
      <c r="C6" s="19">
        <v>51849.4</v>
      </c>
      <c r="D6" s="19">
        <v>50206.1</v>
      </c>
      <c r="E6" s="19">
        <f>D6/D4*100</f>
        <v>77.61521444395146</v>
      </c>
      <c r="F6" s="20">
        <f t="shared" si="0"/>
        <v>96.83062870544306</v>
      </c>
      <c r="G6" s="31">
        <f>C6-D6</f>
        <v>1643.300000000003</v>
      </c>
    </row>
    <row r="7" spans="1:7" ht="38.25">
      <c r="A7" s="22" t="s">
        <v>13</v>
      </c>
      <c r="B7" s="45">
        <v>11300</v>
      </c>
      <c r="C7" s="19">
        <v>156.7</v>
      </c>
      <c r="D7" s="19">
        <v>156.7</v>
      </c>
      <c r="E7" s="19">
        <f>D7/D4*100</f>
        <v>0.24224753771687493</v>
      </c>
      <c r="F7" s="20">
        <f t="shared" si="0"/>
        <v>100</v>
      </c>
      <c r="G7" s="31">
        <f>C7-D7</f>
        <v>0</v>
      </c>
    </row>
    <row r="8" spans="1:7" ht="15">
      <c r="A8" s="22" t="s">
        <v>14</v>
      </c>
      <c r="B8" s="45">
        <v>11600</v>
      </c>
      <c r="C8" s="19">
        <v>2500.9</v>
      </c>
      <c r="D8" s="19">
        <v>2671.4</v>
      </c>
      <c r="E8" s="19">
        <f>D8/D4*100</f>
        <v>4.1298026308670055</v>
      </c>
      <c r="F8" s="20">
        <f t="shared" si="0"/>
        <v>106.81754568355393</v>
      </c>
      <c r="G8" s="31">
        <f>C8-D8</f>
        <v>-170.5</v>
      </c>
    </row>
    <row r="9" spans="1:7" ht="14.25">
      <c r="A9" s="21" t="s">
        <v>15</v>
      </c>
      <c r="B9" s="44">
        <v>20000</v>
      </c>
      <c r="C9" s="7">
        <f>C10</f>
        <v>11654.4</v>
      </c>
      <c r="D9" s="7">
        <f>D10</f>
        <v>11651.7</v>
      </c>
      <c r="E9" s="8">
        <f>D9/D4*100</f>
        <v>18.01273538746466</v>
      </c>
      <c r="F9" s="7">
        <f t="shared" si="0"/>
        <v>99.97683278418452</v>
      </c>
      <c r="G9" s="30">
        <f>C9-D9</f>
        <v>2.6999999999989086</v>
      </c>
    </row>
    <row r="10" spans="1:7" ht="38.25">
      <c r="A10" s="22" t="s">
        <v>16</v>
      </c>
      <c r="B10" s="45">
        <v>20200</v>
      </c>
      <c r="C10" s="20">
        <v>11654.4</v>
      </c>
      <c r="D10" s="20">
        <v>11651.7</v>
      </c>
      <c r="E10" s="19">
        <f>D10/D4*100</f>
        <v>18.01273538746466</v>
      </c>
      <c r="F10" s="20">
        <f t="shared" si="0"/>
        <v>99.97683278418452</v>
      </c>
      <c r="G10" s="31">
        <f>C10-D10</f>
        <v>2.6999999999989086</v>
      </c>
    </row>
    <row r="11" spans="1:7" ht="14.25">
      <c r="A11" s="1" t="s">
        <v>57</v>
      </c>
      <c r="B11" s="46"/>
      <c r="C11" s="32"/>
      <c r="D11" s="32"/>
      <c r="E11" s="32"/>
      <c r="F11" s="32"/>
      <c r="G11" s="32"/>
    </row>
    <row r="12" spans="1:7" ht="14.25">
      <c r="A12" s="23" t="s">
        <v>18</v>
      </c>
      <c r="B12" s="9" t="s">
        <v>17</v>
      </c>
      <c r="C12" s="10">
        <f>C13+C14+C15+C16+C17</f>
        <v>18017.399999999998</v>
      </c>
      <c r="D12" s="10">
        <f>D13+D14+D15+D16+D17</f>
        <v>17763.6</v>
      </c>
      <c r="E12" s="33">
        <f>D12/D38*100</f>
        <v>24.61454042077345</v>
      </c>
      <c r="F12" s="34">
        <f>D12/C12*100</f>
        <v>98.59136168370576</v>
      </c>
      <c r="G12" s="30">
        <f>C12-D12</f>
        <v>253.79999999999927</v>
      </c>
    </row>
    <row r="13" spans="1:7" ht="30" customHeight="1">
      <c r="A13" s="24" t="s">
        <v>19</v>
      </c>
      <c r="B13" s="11" t="s">
        <v>20</v>
      </c>
      <c r="C13" s="35">
        <v>1309.9</v>
      </c>
      <c r="D13" s="35">
        <v>1308.4</v>
      </c>
      <c r="E13" s="37">
        <f>D13/D38*100</f>
        <v>1.8130145176957366</v>
      </c>
      <c r="F13" s="36">
        <f>D13/C13*100</f>
        <v>99.88548744178945</v>
      </c>
      <c r="G13" s="31">
        <f aca="true" t="shared" si="1" ref="G13:G21">C13-D13</f>
        <v>1.5</v>
      </c>
    </row>
    <row r="14" spans="1:7" ht="42" customHeight="1">
      <c r="A14" s="24" t="s">
        <v>21</v>
      </c>
      <c r="B14" s="11" t="s">
        <v>22</v>
      </c>
      <c r="C14" s="37">
        <v>1604.9</v>
      </c>
      <c r="D14" s="37">
        <v>1563.2</v>
      </c>
      <c r="E14" s="37">
        <f>D14/D38*100</f>
        <v>2.166083991181577</v>
      </c>
      <c r="F14" s="36">
        <f>D14/C14*100</f>
        <v>97.40170727148109</v>
      </c>
      <c r="G14" s="31">
        <f t="shared" si="1"/>
        <v>41.700000000000045</v>
      </c>
    </row>
    <row r="15" spans="1:7" ht="48">
      <c r="A15" s="24" t="s">
        <v>23</v>
      </c>
      <c r="B15" s="11" t="s">
        <v>24</v>
      </c>
      <c r="C15" s="37">
        <v>14703.3</v>
      </c>
      <c r="D15" s="37">
        <v>14644.5</v>
      </c>
      <c r="E15" s="37">
        <f>D15/D38*100</f>
        <v>20.29248785111221</v>
      </c>
      <c r="F15" s="36">
        <f>D15/C15*100</f>
        <v>99.60008977576463</v>
      </c>
      <c r="G15" s="31">
        <f t="shared" si="1"/>
        <v>58.79999999999927</v>
      </c>
    </row>
    <row r="16" spans="1:7" ht="15">
      <c r="A16" s="24" t="s">
        <v>25</v>
      </c>
      <c r="B16" s="12" t="s">
        <v>26</v>
      </c>
      <c r="C16" s="37">
        <v>100</v>
      </c>
      <c r="D16" s="37">
        <v>0</v>
      </c>
      <c r="E16" s="37">
        <f>D16/D38*100</f>
        <v>0</v>
      </c>
      <c r="F16" s="36">
        <f aca="true" t="shared" si="2" ref="F16:F33">D16/C16*100</f>
        <v>0</v>
      </c>
      <c r="G16" s="31">
        <f t="shared" si="1"/>
        <v>100</v>
      </c>
    </row>
    <row r="17" spans="1:7" ht="15">
      <c r="A17" s="24" t="s">
        <v>27</v>
      </c>
      <c r="B17" s="12" t="s">
        <v>28</v>
      </c>
      <c r="C17" s="37">
        <v>299.3</v>
      </c>
      <c r="D17" s="37">
        <v>247.5</v>
      </c>
      <c r="E17" s="37">
        <f>D17/D38*100</f>
        <v>0.3429540607839306</v>
      </c>
      <c r="F17" s="36">
        <f t="shared" si="2"/>
        <v>82.6929502171734</v>
      </c>
      <c r="G17" s="31">
        <f t="shared" si="1"/>
        <v>51.80000000000001</v>
      </c>
    </row>
    <row r="18" spans="1:7" ht="24">
      <c r="A18" s="23" t="s">
        <v>29</v>
      </c>
      <c r="B18" s="13" t="s">
        <v>30</v>
      </c>
      <c r="C18" s="17">
        <f>C19</f>
        <v>102.9</v>
      </c>
      <c r="D18" s="17">
        <f>D19</f>
        <v>86.7</v>
      </c>
      <c r="E18" s="33">
        <f>D18/D38*100</f>
        <v>0.12013784674734054</v>
      </c>
      <c r="F18" s="34">
        <f t="shared" si="2"/>
        <v>84.25655976676384</v>
      </c>
      <c r="G18" s="17">
        <f>G19</f>
        <v>16.200000000000003</v>
      </c>
    </row>
    <row r="19" spans="1:7" ht="36">
      <c r="A19" s="24" t="s">
        <v>67</v>
      </c>
      <c r="B19" s="12" t="s">
        <v>68</v>
      </c>
      <c r="C19" s="18">
        <v>102.9</v>
      </c>
      <c r="D19" s="18">
        <v>86.7</v>
      </c>
      <c r="E19" s="37">
        <f>D19/D38*100</f>
        <v>0.12013784674734054</v>
      </c>
      <c r="F19" s="36">
        <f>D19/C19*100</f>
        <v>84.25655976676384</v>
      </c>
      <c r="G19" s="31">
        <f>C19-D19</f>
        <v>16.200000000000003</v>
      </c>
    </row>
    <row r="20" spans="1:7" ht="14.25">
      <c r="A20" s="23" t="s">
        <v>31</v>
      </c>
      <c r="B20" s="9" t="s">
        <v>32</v>
      </c>
      <c r="C20" s="33">
        <f>C21+C22</f>
        <v>665.6</v>
      </c>
      <c r="D20" s="33">
        <f>D21+D22</f>
        <v>518.7</v>
      </c>
      <c r="E20" s="33">
        <f>D20/D38*100</f>
        <v>0.7187485710247468</v>
      </c>
      <c r="F20" s="34">
        <f t="shared" si="2"/>
        <v>77.9296875</v>
      </c>
      <c r="G20" s="30">
        <f t="shared" si="1"/>
        <v>146.89999999999998</v>
      </c>
    </row>
    <row r="21" spans="1:7" ht="15">
      <c r="A21" s="24" t="s">
        <v>33</v>
      </c>
      <c r="B21" s="11" t="s">
        <v>34</v>
      </c>
      <c r="C21" s="37">
        <v>500.6</v>
      </c>
      <c r="D21" s="37">
        <v>466.5</v>
      </c>
      <c r="E21" s="37">
        <f>D21/D38*100</f>
        <v>0.6464164418412268</v>
      </c>
      <c r="F21" s="36">
        <f t="shared" si="2"/>
        <v>93.18817419097083</v>
      </c>
      <c r="G21" s="31">
        <f t="shared" si="1"/>
        <v>34.10000000000002</v>
      </c>
    </row>
    <row r="22" spans="1:7" ht="15">
      <c r="A22" s="24" t="s">
        <v>35</v>
      </c>
      <c r="B22" s="14" t="s">
        <v>36</v>
      </c>
      <c r="C22" s="37">
        <v>165</v>
      </c>
      <c r="D22" s="37">
        <v>52.2</v>
      </c>
      <c r="E22" s="37">
        <f>D22/D38*100</f>
        <v>0.07233212918351992</v>
      </c>
      <c r="F22" s="36">
        <f t="shared" si="2"/>
        <v>31.63636363636364</v>
      </c>
      <c r="G22" s="31">
        <f>C22-D22</f>
        <v>112.8</v>
      </c>
    </row>
    <row r="23" spans="1:7" ht="14.25">
      <c r="A23" s="23" t="s">
        <v>0</v>
      </c>
      <c r="B23" s="9" t="s">
        <v>37</v>
      </c>
      <c r="C23" s="33">
        <f>C24+C25</f>
        <v>34941.2</v>
      </c>
      <c r="D23" s="33">
        <f>D24+D25</f>
        <v>31794.3</v>
      </c>
      <c r="E23" s="33">
        <f>D23/D38*100</f>
        <v>44.05650220114151</v>
      </c>
      <c r="F23" s="34">
        <f t="shared" si="2"/>
        <v>90.99372660355112</v>
      </c>
      <c r="G23" s="30">
        <f aca="true" t="shared" si="3" ref="G23:G31">C23-D23</f>
        <v>3146.899999999998</v>
      </c>
    </row>
    <row r="24" spans="1:7" ht="15">
      <c r="A24" s="24" t="s">
        <v>38</v>
      </c>
      <c r="B24" s="12" t="s">
        <v>39</v>
      </c>
      <c r="C24" s="37">
        <v>26686.8</v>
      </c>
      <c r="D24" s="37">
        <v>23558.1</v>
      </c>
      <c r="E24" s="37">
        <f>D24/D38*100</f>
        <v>32.64382246203602</v>
      </c>
      <c r="F24" s="36">
        <f t="shared" si="2"/>
        <v>88.27622644903099</v>
      </c>
      <c r="G24" s="31">
        <f t="shared" si="3"/>
        <v>3128.7000000000007</v>
      </c>
    </row>
    <row r="25" spans="1:7" ht="24">
      <c r="A25" s="24" t="s">
        <v>40</v>
      </c>
      <c r="B25" s="15" t="s">
        <v>41</v>
      </c>
      <c r="C25" s="37">
        <v>8254.4</v>
      </c>
      <c r="D25" s="37">
        <v>8236.2</v>
      </c>
      <c r="E25" s="37">
        <f>D25/D38*100</f>
        <v>11.412679739105492</v>
      </c>
      <c r="F25" s="36">
        <f t="shared" si="2"/>
        <v>99.7795115332429</v>
      </c>
      <c r="G25" s="31">
        <f t="shared" si="3"/>
        <v>18.19999999999891</v>
      </c>
    </row>
    <row r="26" spans="1:7" ht="14.25">
      <c r="A26" s="23" t="s">
        <v>4</v>
      </c>
      <c r="B26" s="9" t="s">
        <v>42</v>
      </c>
      <c r="C26" s="33">
        <f>C28+C27</f>
        <v>905.3</v>
      </c>
      <c r="D26" s="33">
        <f>D28+D27</f>
        <v>847.7</v>
      </c>
      <c r="E26" s="33">
        <f>D26/D38*100</f>
        <v>1.174634979097123</v>
      </c>
      <c r="F26" s="34">
        <f t="shared" si="2"/>
        <v>93.63746824257153</v>
      </c>
      <c r="G26" s="30">
        <f t="shared" si="3"/>
        <v>57.59999999999991</v>
      </c>
    </row>
    <row r="27" spans="1:7" ht="24">
      <c r="A27" s="24" t="s">
        <v>43</v>
      </c>
      <c r="B27" s="11" t="s">
        <v>44</v>
      </c>
      <c r="C27" s="37">
        <v>200</v>
      </c>
      <c r="D27" s="37">
        <v>167</v>
      </c>
      <c r="E27" s="37">
        <f>D27/D38*100</f>
        <v>0.23140738646834913</v>
      </c>
      <c r="F27" s="36">
        <f t="shared" si="2"/>
        <v>83.5</v>
      </c>
      <c r="G27" s="31">
        <f t="shared" si="3"/>
        <v>33</v>
      </c>
    </row>
    <row r="28" spans="1:7" ht="15">
      <c r="A28" s="24" t="s">
        <v>69</v>
      </c>
      <c r="B28" s="11" t="s">
        <v>45</v>
      </c>
      <c r="C28" s="37">
        <v>705.3</v>
      </c>
      <c r="D28" s="37">
        <v>680.7</v>
      </c>
      <c r="E28" s="37">
        <f>D28/D38*100</f>
        <v>0.943227592628774</v>
      </c>
      <c r="F28" s="36">
        <f t="shared" si="2"/>
        <v>96.51212250106339</v>
      </c>
      <c r="G28" s="31">
        <f t="shared" si="3"/>
        <v>24.59999999999991</v>
      </c>
    </row>
    <row r="29" spans="1:7" ht="14.25">
      <c r="A29" s="23" t="s">
        <v>1</v>
      </c>
      <c r="B29" s="9" t="s">
        <v>46</v>
      </c>
      <c r="C29" s="17">
        <f>C30</f>
        <v>9046.7</v>
      </c>
      <c r="D29" s="17">
        <f>D30</f>
        <v>8978.5</v>
      </c>
      <c r="E29" s="33">
        <f>D29/D38*100</f>
        <v>12.44126478686271</v>
      </c>
      <c r="F29" s="17">
        <f>F30</f>
        <v>99.24613394939591</v>
      </c>
      <c r="G29" s="17">
        <f>G30</f>
        <v>68.20000000000073</v>
      </c>
    </row>
    <row r="30" spans="1:7" ht="15">
      <c r="A30" s="24" t="s">
        <v>61</v>
      </c>
      <c r="B30" s="11" t="s">
        <v>62</v>
      </c>
      <c r="C30" s="18">
        <v>9046.7</v>
      </c>
      <c r="D30" s="18">
        <v>8978.5</v>
      </c>
      <c r="E30" s="37">
        <f>D30/D38*100</f>
        <v>12.44126478686271</v>
      </c>
      <c r="F30" s="36">
        <f>D30/C30*100</f>
        <v>99.24613394939591</v>
      </c>
      <c r="G30" s="31">
        <f>C30-D30</f>
        <v>68.20000000000073</v>
      </c>
    </row>
    <row r="31" spans="1:7" ht="14.25">
      <c r="A31" s="23" t="s">
        <v>47</v>
      </c>
      <c r="B31" s="16" t="s">
        <v>48</v>
      </c>
      <c r="C31" s="17">
        <f>C32+C33</f>
        <v>10617.9</v>
      </c>
      <c r="D31" s="17">
        <f>D32+D33</f>
        <v>10617.8</v>
      </c>
      <c r="E31" s="33">
        <f>D31/D38*100</f>
        <v>14.712798491279264</v>
      </c>
      <c r="F31" s="34">
        <f t="shared" si="2"/>
        <v>99.99905819418153</v>
      </c>
      <c r="G31" s="30">
        <f t="shared" si="3"/>
        <v>0.1000000000003638</v>
      </c>
    </row>
    <row r="32" spans="1:7" ht="15">
      <c r="A32" s="24" t="s">
        <v>49</v>
      </c>
      <c r="B32" s="15" t="s">
        <v>50</v>
      </c>
      <c r="C32" s="18">
        <v>709.4</v>
      </c>
      <c r="D32" s="18">
        <v>709.3</v>
      </c>
      <c r="E32" s="37">
        <f>D32/D38*100</f>
        <v>0.9828578396526948</v>
      </c>
      <c r="F32" s="36">
        <f t="shared" si="2"/>
        <v>99.98590358049056</v>
      </c>
      <c r="G32" s="31">
        <f aca="true" t="shared" si="4" ref="G32:G38">C32-D32</f>
        <v>0.10000000000002274</v>
      </c>
    </row>
    <row r="33" spans="1:7" ht="15">
      <c r="A33" s="24" t="s">
        <v>51</v>
      </c>
      <c r="B33" s="11" t="s">
        <v>52</v>
      </c>
      <c r="C33" s="38">
        <v>9908.5</v>
      </c>
      <c r="D33" s="38">
        <v>9908.5</v>
      </c>
      <c r="E33" s="37">
        <f>D33/D38*100</f>
        <v>13.72994065162657</v>
      </c>
      <c r="F33" s="36">
        <f t="shared" si="2"/>
        <v>100</v>
      </c>
      <c r="G33" s="31">
        <f t="shared" si="4"/>
        <v>0</v>
      </c>
    </row>
    <row r="34" spans="1:7" ht="14.25">
      <c r="A34" s="25" t="s">
        <v>2</v>
      </c>
      <c r="B34" s="13" t="s">
        <v>53</v>
      </c>
      <c r="C34" s="17">
        <f>C35</f>
        <v>632</v>
      </c>
      <c r="D34" s="17">
        <f>D35</f>
        <v>632</v>
      </c>
      <c r="E34" s="17">
        <f>E35</f>
        <v>0.8757453188502793</v>
      </c>
      <c r="F34" s="17">
        <f>F35</f>
        <v>100</v>
      </c>
      <c r="G34" s="17">
        <f>G35</f>
        <v>0</v>
      </c>
    </row>
    <row r="35" spans="1:7" ht="15">
      <c r="A35" s="49" t="s">
        <v>63</v>
      </c>
      <c r="B35" s="12" t="s">
        <v>64</v>
      </c>
      <c r="C35" s="18">
        <v>632</v>
      </c>
      <c r="D35" s="18">
        <v>632</v>
      </c>
      <c r="E35" s="37">
        <f>D35/D38*100</f>
        <v>0.8757453188502793</v>
      </c>
      <c r="F35" s="36">
        <f>D35/C35*100</f>
        <v>100</v>
      </c>
      <c r="G35" s="31">
        <f t="shared" si="4"/>
        <v>0</v>
      </c>
    </row>
    <row r="36" spans="1:7" ht="14.25">
      <c r="A36" s="23" t="s">
        <v>54</v>
      </c>
      <c r="B36" s="13" t="s">
        <v>55</v>
      </c>
      <c r="C36" s="17">
        <f>C37</f>
        <v>1416</v>
      </c>
      <c r="D36" s="17">
        <f>D37</f>
        <v>927.8</v>
      </c>
      <c r="E36" s="17">
        <f>E37</f>
        <v>1.2856273842235588</v>
      </c>
      <c r="F36" s="17">
        <f>F37</f>
        <v>65.5225988700565</v>
      </c>
      <c r="G36" s="17">
        <f>G37</f>
        <v>488.20000000000005</v>
      </c>
    </row>
    <row r="37" spans="1:7" ht="15">
      <c r="A37" s="50" t="s">
        <v>65</v>
      </c>
      <c r="B37" s="12" t="s">
        <v>66</v>
      </c>
      <c r="C37" s="18">
        <v>1416</v>
      </c>
      <c r="D37" s="18">
        <v>927.8</v>
      </c>
      <c r="E37" s="37">
        <f>D37/D38*100</f>
        <v>1.2856273842235588</v>
      </c>
      <c r="F37" s="36">
        <f>D37/C37*100</f>
        <v>65.5225988700565</v>
      </c>
      <c r="G37" s="31">
        <f t="shared" si="4"/>
        <v>488.20000000000005</v>
      </c>
    </row>
    <row r="38" spans="1:7" ht="15" thickBot="1">
      <c r="A38" s="26" t="s">
        <v>56</v>
      </c>
      <c r="B38" s="47"/>
      <c r="C38" s="39">
        <f>C12+C18+C20+C23+C29+C31+C34+C36+C26</f>
        <v>76344.99999999999</v>
      </c>
      <c r="D38" s="39">
        <f>D12+D18+D20+D23+D29+D31+D34+D36+D26</f>
        <v>72167.1</v>
      </c>
      <c r="E38" s="39">
        <f>E12+E18+E20+E23+E29+E31+E34+E36+E26</f>
        <v>99.99999999999999</v>
      </c>
      <c r="F38" s="40">
        <f>D38/C38*100</f>
        <v>94.52760495120836</v>
      </c>
      <c r="G38" s="30">
        <f t="shared" si="4"/>
        <v>4177.89999999998</v>
      </c>
    </row>
    <row r="39" spans="1:7" ht="15.75">
      <c r="A39" s="27" t="s">
        <v>5</v>
      </c>
      <c r="B39" s="48"/>
      <c r="C39" s="42">
        <f>C4-C38</f>
        <v>-10183.599999999991</v>
      </c>
      <c r="D39" s="42">
        <f>D4-D38</f>
        <v>-7481.200000000012</v>
      </c>
      <c r="E39" s="41"/>
      <c r="F39" s="43"/>
      <c r="G39" s="42"/>
    </row>
    <row r="40" spans="1:7" ht="16.5" customHeight="1">
      <c r="A40" s="1" t="s">
        <v>58</v>
      </c>
      <c r="B40" s="48"/>
      <c r="C40" s="41"/>
      <c r="D40" s="42">
        <f>D3+D4-D38</f>
        <v>15683.399999999994</v>
      </c>
      <c r="E40" s="41"/>
      <c r="F40" s="43"/>
      <c r="G40" s="4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5" sqref="A5:F5"/>
    </sheetView>
  </sheetViews>
  <sheetFormatPr defaultColWidth="9.00390625" defaultRowHeight="12.75"/>
  <cols>
    <col min="1" max="1" width="34.375" style="54" customWidth="1"/>
    <col min="2" max="2" width="8.00390625" style="54" customWidth="1"/>
    <col min="3" max="3" width="12.25390625" style="54" customWidth="1"/>
    <col min="4" max="4" width="11.00390625" style="54" customWidth="1"/>
    <col min="5" max="5" width="11.875" style="54" customWidth="1"/>
    <col min="6" max="6" width="10.125" style="54" customWidth="1"/>
    <col min="7" max="16384" width="9.125" style="54" customWidth="1"/>
  </cols>
  <sheetData>
    <row r="1" spans="1:6" ht="4.5" customHeight="1">
      <c r="A1" s="51"/>
      <c r="B1" s="52"/>
      <c r="C1" s="52"/>
      <c r="D1" s="53"/>
      <c r="E1" s="53"/>
      <c r="F1" s="52"/>
    </row>
    <row r="2" spans="1:6" ht="65.25" customHeight="1">
      <c r="A2" s="127" t="s">
        <v>71</v>
      </c>
      <c r="B2" s="127"/>
      <c r="C2" s="127"/>
      <c r="D2" s="127"/>
      <c r="E2" s="127"/>
      <c r="F2" s="127"/>
    </row>
    <row r="3" spans="1:6" ht="6" customHeight="1">
      <c r="A3" s="55"/>
      <c r="B3" s="55"/>
      <c r="C3" s="55"/>
      <c r="D3" s="55"/>
      <c r="E3" s="55"/>
      <c r="F3" s="55"/>
    </row>
    <row r="4" spans="1:6" ht="60">
      <c r="A4" s="56" t="s">
        <v>72</v>
      </c>
      <c r="B4" s="128" t="s">
        <v>73</v>
      </c>
      <c r="C4" s="129"/>
      <c r="D4" s="56" t="s">
        <v>74</v>
      </c>
      <c r="E4" s="56" t="s">
        <v>127</v>
      </c>
      <c r="F4" s="56" t="s">
        <v>75</v>
      </c>
    </row>
    <row r="5" spans="1:6" ht="16.5">
      <c r="A5" s="130" t="s">
        <v>76</v>
      </c>
      <c r="B5" s="130"/>
      <c r="C5" s="130"/>
      <c r="D5" s="120"/>
      <c r="E5" s="120"/>
      <c r="F5" s="120"/>
    </row>
    <row r="6" spans="1:6" ht="15.75">
      <c r="A6" s="131" t="s">
        <v>77</v>
      </c>
      <c r="B6" s="131"/>
      <c r="C6" s="131"/>
      <c r="D6" s="132"/>
      <c r="E6" s="132"/>
      <c r="F6" s="132"/>
    </row>
    <row r="7" spans="1:6" ht="16.5">
      <c r="A7" s="57" t="s">
        <v>78</v>
      </c>
      <c r="B7" s="58" t="s">
        <v>79</v>
      </c>
      <c r="C7" s="59" t="s">
        <v>80</v>
      </c>
      <c r="D7" s="60">
        <v>1</v>
      </c>
      <c r="E7" s="60">
        <v>1</v>
      </c>
      <c r="F7" s="61"/>
    </row>
    <row r="8" spans="1:6" ht="16.5">
      <c r="A8" s="57" t="s">
        <v>81</v>
      </c>
      <c r="B8" s="58" t="s">
        <v>79</v>
      </c>
      <c r="C8" s="59" t="s">
        <v>80</v>
      </c>
      <c r="D8" s="62">
        <v>942.5</v>
      </c>
      <c r="E8" s="62">
        <v>942.5</v>
      </c>
      <c r="F8" s="63">
        <f>D8-E8</f>
        <v>0</v>
      </c>
    </row>
    <row r="9" spans="1:6" ht="15.75">
      <c r="A9" s="131" t="s">
        <v>82</v>
      </c>
      <c r="B9" s="131"/>
      <c r="C9" s="131"/>
      <c r="D9" s="132"/>
      <c r="E9" s="132"/>
      <c r="F9" s="132"/>
    </row>
    <row r="10" spans="1:6" ht="16.5">
      <c r="A10" s="57" t="s">
        <v>78</v>
      </c>
      <c r="B10" s="58" t="s">
        <v>83</v>
      </c>
      <c r="C10" s="59" t="s">
        <v>84</v>
      </c>
      <c r="D10" s="60">
        <v>1</v>
      </c>
      <c r="E10" s="60">
        <v>1</v>
      </c>
      <c r="F10" s="63">
        <f>D10-E10</f>
        <v>0</v>
      </c>
    </row>
    <row r="11" spans="1:6" ht="16.5">
      <c r="A11" s="57" t="s">
        <v>81</v>
      </c>
      <c r="B11" s="58" t="s">
        <v>83</v>
      </c>
      <c r="C11" s="59" t="s">
        <v>84</v>
      </c>
      <c r="D11" s="64">
        <v>603.2</v>
      </c>
      <c r="E11" s="64">
        <v>603.2</v>
      </c>
      <c r="F11" s="63">
        <f>D11-E11</f>
        <v>0</v>
      </c>
    </row>
    <row r="12" spans="1:6" ht="16.5">
      <c r="A12" s="118" t="s">
        <v>85</v>
      </c>
      <c r="B12" s="118"/>
      <c r="C12" s="118"/>
      <c r="D12" s="65">
        <f>D7+D10</f>
        <v>2</v>
      </c>
      <c r="E12" s="65">
        <f>E7+E10</f>
        <v>2</v>
      </c>
      <c r="F12" s="57">
        <f>D12-E12</f>
        <v>0</v>
      </c>
    </row>
    <row r="13" spans="1:6" ht="16.5">
      <c r="A13" s="118" t="s">
        <v>86</v>
      </c>
      <c r="B13" s="118"/>
      <c r="C13" s="118"/>
      <c r="D13" s="66">
        <f>D8+D11</f>
        <v>1545.7</v>
      </c>
      <c r="E13" s="66">
        <f>E8+E11</f>
        <v>1545.7</v>
      </c>
      <c r="F13" s="67">
        <f>D13-E13</f>
        <v>0</v>
      </c>
    </row>
    <row r="14" spans="1:6" ht="16.5">
      <c r="A14" s="119" t="s">
        <v>87</v>
      </c>
      <c r="B14" s="120"/>
      <c r="C14" s="120"/>
      <c r="D14" s="120"/>
      <c r="E14" s="120"/>
      <c r="F14" s="120"/>
    </row>
    <row r="15" spans="1:6" ht="16.5">
      <c r="A15" s="121" t="s">
        <v>88</v>
      </c>
      <c r="B15" s="121"/>
      <c r="C15" s="121"/>
      <c r="D15" s="120"/>
      <c r="E15" s="120"/>
      <c r="F15" s="120"/>
    </row>
    <row r="16" spans="1:6" ht="16.5">
      <c r="A16" s="57" t="s">
        <v>78</v>
      </c>
      <c r="B16" s="68" t="s">
        <v>89</v>
      </c>
      <c r="C16" s="59" t="s">
        <v>90</v>
      </c>
      <c r="D16" s="60">
        <v>1</v>
      </c>
      <c r="E16" s="60">
        <v>1</v>
      </c>
      <c r="F16" s="57">
        <f>D16-E16</f>
        <v>0</v>
      </c>
    </row>
    <row r="17" spans="1:6" ht="16.5">
      <c r="A17" s="69" t="s">
        <v>81</v>
      </c>
      <c r="B17" s="70" t="s">
        <v>89</v>
      </c>
      <c r="C17" s="59" t="s">
        <v>90</v>
      </c>
      <c r="D17" s="62">
        <v>942.5</v>
      </c>
      <c r="E17" s="62">
        <v>942.5</v>
      </c>
      <c r="F17" s="71">
        <f>D17-E17</f>
        <v>0</v>
      </c>
    </row>
    <row r="18" spans="1:6" ht="16.5">
      <c r="A18" s="122" t="s">
        <v>91</v>
      </c>
      <c r="B18" s="122"/>
      <c r="C18" s="122"/>
      <c r="D18" s="123"/>
      <c r="E18" s="123"/>
      <c r="F18" s="123"/>
    </row>
    <row r="19" spans="1:6" ht="16.5">
      <c r="A19" s="69" t="s">
        <v>78</v>
      </c>
      <c r="B19" s="72" t="s">
        <v>89</v>
      </c>
      <c r="C19" s="59" t="s">
        <v>90</v>
      </c>
      <c r="D19" s="73">
        <v>9</v>
      </c>
      <c r="E19" s="73">
        <v>9</v>
      </c>
      <c r="F19" s="69">
        <f>D19-E19</f>
        <v>0</v>
      </c>
    </row>
    <row r="20" spans="1:6" ht="16.5">
      <c r="A20" s="69" t="s">
        <v>92</v>
      </c>
      <c r="B20" s="72" t="s">
        <v>89</v>
      </c>
      <c r="C20" s="59" t="s">
        <v>90</v>
      </c>
      <c r="D20" s="64">
        <v>5692.7</v>
      </c>
      <c r="E20" s="64">
        <v>5692.7</v>
      </c>
      <c r="F20" s="74">
        <f>D20-E20</f>
        <v>0</v>
      </c>
    </row>
    <row r="21" spans="1:6" ht="18" customHeight="1">
      <c r="A21" s="124" t="s">
        <v>93</v>
      </c>
      <c r="B21" s="125"/>
      <c r="C21" s="125"/>
      <c r="D21" s="125"/>
      <c r="E21" s="125"/>
      <c r="F21" s="126"/>
    </row>
    <row r="22" spans="1:6" ht="16.5">
      <c r="A22" s="69" t="s">
        <v>78</v>
      </c>
      <c r="B22" s="72" t="s">
        <v>89</v>
      </c>
      <c r="C22" s="59" t="s">
        <v>90</v>
      </c>
      <c r="D22" s="73">
        <v>2</v>
      </c>
      <c r="E22" s="73">
        <v>2</v>
      </c>
      <c r="F22" s="69">
        <f>D22-E22</f>
        <v>0</v>
      </c>
    </row>
    <row r="23" spans="1:6" ht="16.5">
      <c r="A23" s="69" t="s">
        <v>92</v>
      </c>
      <c r="B23" s="72" t="s">
        <v>89</v>
      </c>
      <c r="C23" s="59" t="s">
        <v>90</v>
      </c>
      <c r="D23" s="64">
        <v>658.2</v>
      </c>
      <c r="E23" s="64">
        <v>658.2</v>
      </c>
      <c r="F23" s="74">
        <f>D23-E23</f>
        <v>0</v>
      </c>
    </row>
    <row r="24" spans="1:6" ht="16.5">
      <c r="A24" s="121" t="s">
        <v>94</v>
      </c>
      <c r="B24" s="121"/>
      <c r="C24" s="121"/>
      <c r="D24" s="118"/>
      <c r="E24" s="118"/>
      <c r="F24" s="118"/>
    </row>
    <row r="25" spans="1:6" ht="16.5">
      <c r="A25" s="57" t="s">
        <v>78</v>
      </c>
      <c r="B25" s="68" t="s">
        <v>95</v>
      </c>
      <c r="C25" s="59" t="s">
        <v>96</v>
      </c>
      <c r="D25" s="60">
        <v>2</v>
      </c>
      <c r="E25" s="75">
        <v>2</v>
      </c>
      <c r="F25" s="57">
        <f>D25-E25</f>
        <v>0</v>
      </c>
    </row>
    <row r="26" spans="1:6" ht="16.5">
      <c r="A26" s="57" t="s">
        <v>81</v>
      </c>
      <c r="B26" s="68" t="s">
        <v>95</v>
      </c>
      <c r="C26" s="59" t="s">
        <v>96</v>
      </c>
      <c r="D26" s="76">
        <v>1244.1</v>
      </c>
      <c r="E26" s="76">
        <v>1244.1</v>
      </c>
      <c r="F26" s="77">
        <f>D26-E26</f>
        <v>0</v>
      </c>
    </row>
    <row r="27" spans="1:6" ht="16.5">
      <c r="A27" s="118" t="s">
        <v>85</v>
      </c>
      <c r="B27" s="118"/>
      <c r="C27" s="118"/>
      <c r="D27" s="64">
        <f>D16+D19+D25+D25</f>
        <v>14</v>
      </c>
      <c r="E27" s="64">
        <f>E16+E19+E25+E25</f>
        <v>14</v>
      </c>
      <c r="F27" s="57">
        <f>D27-E27</f>
        <v>0</v>
      </c>
    </row>
    <row r="28" spans="1:6" ht="16.5">
      <c r="A28" s="118" t="s">
        <v>86</v>
      </c>
      <c r="B28" s="118"/>
      <c r="C28" s="118"/>
      <c r="D28" s="66">
        <f>D17+D20+D26+D23</f>
        <v>8537.5</v>
      </c>
      <c r="E28" s="66">
        <f>E17+E20+E26+E23</f>
        <v>8537.5</v>
      </c>
      <c r="F28" s="78">
        <f>D28-E28</f>
        <v>0</v>
      </c>
    </row>
    <row r="29" spans="1:6" ht="16.5">
      <c r="A29" s="117" t="s">
        <v>97</v>
      </c>
      <c r="B29" s="117"/>
      <c r="C29" s="117"/>
      <c r="D29" s="76"/>
      <c r="E29" s="76"/>
      <c r="F29" s="79"/>
    </row>
    <row r="30" spans="1:6" ht="16.5">
      <c r="A30" s="118" t="s">
        <v>98</v>
      </c>
      <c r="B30" s="118"/>
      <c r="C30" s="118"/>
      <c r="D30" s="76">
        <f>D12+D27</f>
        <v>16</v>
      </c>
      <c r="E30" s="76">
        <f>E12+E27</f>
        <v>16</v>
      </c>
      <c r="F30" s="80">
        <f>D30-E30</f>
        <v>0</v>
      </c>
    </row>
    <row r="31" spans="1:6" ht="16.5">
      <c r="A31" s="118" t="s">
        <v>99</v>
      </c>
      <c r="B31" s="118"/>
      <c r="C31" s="118"/>
      <c r="D31" s="81">
        <f>D13+D28</f>
        <v>10083.2</v>
      </c>
      <c r="E31" s="81">
        <f>E13+E28</f>
        <v>10083.2</v>
      </c>
      <c r="F31" s="82">
        <f>D31-E31</f>
        <v>0</v>
      </c>
    </row>
    <row r="32" spans="1:6" ht="17.25" customHeight="1">
      <c r="A32" s="114" t="s">
        <v>100</v>
      </c>
      <c r="B32" s="114"/>
      <c r="C32" s="114"/>
      <c r="D32" s="76">
        <v>16</v>
      </c>
      <c r="E32" s="76">
        <v>16</v>
      </c>
      <c r="F32" s="80"/>
    </row>
    <row r="33" spans="1:6" ht="17.25" customHeight="1">
      <c r="A33" s="114" t="s">
        <v>101</v>
      </c>
      <c r="B33" s="114"/>
      <c r="C33" s="114"/>
      <c r="D33" s="76">
        <f>D31/D32/12</f>
        <v>52.51666666666667</v>
      </c>
      <c r="E33" s="76">
        <f>E31/E32/12</f>
        <v>52.51666666666667</v>
      </c>
      <c r="F33" s="80"/>
    </row>
    <row r="34" spans="1:6" ht="17.25" customHeight="1">
      <c r="A34" s="114" t="s">
        <v>102</v>
      </c>
      <c r="B34" s="114"/>
      <c r="C34" s="114"/>
      <c r="D34" s="76">
        <f>(D13+D17+D20+D26)/14/12</f>
        <v>56.101190476190474</v>
      </c>
      <c r="E34" s="76">
        <f>(E13+E17+E20+E26)/14/12</f>
        <v>56.101190476190474</v>
      </c>
      <c r="F34" s="80"/>
    </row>
    <row r="35" spans="1:6" ht="16.5">
      <c r="A35" s="115" t="s">
        <v>103</v>
      </c>
      <c r="B35" s="115"/>
      <c r="C35" s="115"/>
      <c r="D35" s="116"/>
      <c r="E35" s="116"/>
      <c r="F35" s="116"/>
    </row>
    <row r="36" spans="1:6" ht="16.5">
      <c r="A36" s="57" t="s">
        <v>78</v>
      </c>
      <c r="B36" s="83" t="s">
        <v>104</v>
      </c>
      <c r="C36" s="59" t="s">
        <v>105</v>
      </c>
      <c r="D36" s="60">
        <v>4</v>
      </c>
      <c r="E36" s="60">
        <v>4</v>
      </c>
      <c r="F36" s="79">
        <f>D36-E36</f>
        <v>0</v>
      </c>
    </row>
    <row r="37" spans="1:6" ht="16.5">
      <c r="A37" s="57" t="s">
        <v>81</v>
      </c>
      <c r="B37" s="83" t="s">
        <v>104</v>
      </c>
      <c r="C37" s="59" t="s">
        <v>105</v>
      </c>
      <c r="D37" s="60">
        <v>2671.7</v>
      </c>
      <c r="E37" s="60">
        <v>2671.7</v>
      </c>
      <c r="F37" s="77">
        <f>D37-E37</f>
        <v>0</v>
      </c>
    </row>
    <row r="38" spans="1:6" ht="16.5">
      <c r="A38" s="114" t="s">
        <v>101</v>
      </c>
      <c r="B38" s="114"/>
      <c r="C38" s="114"/>
      <c r="D38" s="76">
        <f>D37/D36/12</f>
        <v>55.66041666666666</v>
      </c>
      <c r="E38" s="76">
        <f>E37/E36/12</f>
        <v>55.66041666666666</v>
      </c>
      <c r="F38" s="84"/>
    </row>
    <row r="39" spans="1:6" ht="16.5">
      <c r="A39" s="117" t="s">
        <v>106</v>
      </c>
      <c r="B39" s="117"/>
      <c r="C39" s="117"/>
      <c r="D39" s="76"/>
      <c r="E39" s="76"/>
      <c r="F39" s="84"/>
    </row>
    <row r="40" spans="1:6" ht="16.5">
      <c r="A40" s="118" t="s">
        <v>107</v>
      </c>
      <c r="B40" s="118"/>
      <c r="C40" s="118"/>
      <c r="D40" s="81">
        <f>D31+D37</f>
        <v>12754.900000000001</v>
      </c>
      <c r="E40" s="81">
        <f>E31+E37</f>
        <v>12754.900000000001</v>
      </c>
      <c r="F40" s="84"/>
    </row>
    <row r="41" spans="1:6" ht="16.5">
      <c r="A41" s="114" t="s">
        <v>100</v>
      </c>
      <c r="B41" s="114"/>
      <c r="C41" s="114"/>
      <c r="D41" s="76">
        <v>20</v>
      </c>
      <c r="E41" s="76">
        <v>20</v>
      </c>
      <c r="F41" s="80"/>
    </row>
    <row r="42" spans="1:6" ht="16.5">
      <c r="A42" s="114" t="s">
        <v>101</v>
      </c>
      <c r="B42" s="114"/>
      <c r="C42" s="114"/>
      <c r="D42" s="76">
        <f>D40/D41/12</f>
        <v>53.14541666666668</v>
      </c>
      <c r="E42" s="76">
        <f>E40/E41/12</f>
        <v>53.14541666666668</v>
      </c>
      <c r="F42" s="80"/>
    </row>
  </sheetData>
  <sheetProtection/>
  <mergeCells count="26">
    <mergeCell ref="A2:F2"/>
    <mergeCell ref="B4:C4"/>
    <mergeCell ref="A5:F5"/>
    <mergeCell ref="A6:F6"/>
    <mergeCell ref="A9:F9"/>
    <mergeCell ref="A12:C12"/>
    <mergeCell ref="A13:C13"/>
    <mergeCell ref="A14:F14"/>
    <mergeCell ref="A15:F15"/>
    <mergeCell ref="A18:F18"/>
    <mergeCell ref="A21:F21"/>
    <mergeCell ref="A24:F24"/>
    <mergeCell ref="A27:C27"/>
    <mergeCell ref="A28:C28"/>
    <mergeCell ref="A29:C29"/>
    <mergeCell ref="A30:C30"/>
    <mergeCell ref="A31:C31"/>
    <mergeCell ref="A32:C32"/>
    <mergeCell ref="A41:C41"/>
    <mergeCell ref="A42:C42"/>
    <mergeCell ref="A33:C33"/>
    <mergeCell ref="A34:C34"/>
    <mergeCell ref="A35:F35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3" max="3" width="11.875" style="0" customWidth="1"/>
    <col min="4" max="4" width="8.00390625" style="0" customWidth="1"/>
    <col min="5" max="5" width="14.25390625" style="0" customWidth="1"/>
  </cols>
  <sheetData>
    <row r="1" spans="1:9" ht="18.75">
      <c r="A1" s="133" t="s">
        <v>108</v>
      </c>
      <c r="B1" s="133"/>
      <c r="C1" s="133"/>
      <c r="D1" s="133"/>
      <c r="E1" s="133"/>
      <c r="F1" s="133"/>
      <c r="G1" s="133"/>
      <c r="H1" s="133"/>
      <c r="I1" s="133"/>
    </row>
    <row r="2" spans="1:9" ht="18.75">
      <c r="A2" s="134" t="s">
        <v>109</v>
      </c>
      <c r="B2" s="134"/>
      <c r="C2" s="134"/>
      <c r="D2" s="135"/>
      <c r="E2" s="135"/>
      <c r="F2" s="135"/>
      <c r="G2" s="135"/>
      <c r="H2" s="135"/>
      <c r="I2" s="135"/>
    </row>
    <row r="3" spans="1:9" ht="18.75">
      <c r="A3" s="133" t="s">
        <v>110</v>
      </c>
      <c r="B3" s="133"/>
      <c r="C3" s="133"/>
      <c r="D3" s="136"/>
      <c r="E3" s="136"/>
      <c r="F3" s="136"/>
      <c r="G3" s="136"/>
      <c r="H3" s="136"/>
      <c r="I3" s="136"/>
    </row>
    <row r="4" spans="1:9" ht="12.75">
      <c r="A4" s="85"/>
      <c r="B4" s="85"/>
      <c r="C4" s="85"/>
      <c r="D4" s="85"/>
      <c r="E4" s="85"/>
      <c r="F4" s="85"/>
      <c r="G4" s="85"/>
      <c r="H4" s="85"/>
      <c r="I4" s="85"/>
    </row>
    <row r="5" spans="1:9" ht="73.5">
      <c r="A5" s="86" t="s">
        <v>111</v>
      </c>
      <c r="B5" s="87" t="s">
        <v>112</v>
      </c>
      <c r="C5" s="87" t="s">
        <v>113</v>
      </c>
      <c r="D5" s="87" t="s">
        <v>114</v>
      </c>
      <c r="E5" s="88" t="s">
        <v>115</v>
      </c>
      <c r="F5" s="89" t="s">
        <v>126</v>
      </c>
      <c r="G5" s="89" t="s">
        <v>116</v>
      </c>
      <c r="H5" s="90" t="s">
        <v>117</v>
      </c>
      <c r="I5" s="88" t="s">
        <v>118</v>
      </c>
    </row>
    <row r="6" spans="1:9" ht="25.5">
      <c r="A6" s="91">
        <v>908</v>
      </c>
      <c r="B6" s="92" t="s">
        <v>26</v>
      </c>
      <c r="C6" s="93"/>
      <c r="D6" s="93"/>
      <c r="E6" s="94" t="s">
        <v>25</v>
      </c>
      <c r="F6" s="95" t="str">
        <f aca="true" t="shared" si="0" ref="F6:H8">F7</f>
        <v>100,00</v>
      </c>
      <c r="G6" s="95" t="str">
        <f t="shared" si="0"/>
        <v>0,0</v>
      </c>
      <c r="H6" s="95" t="str">
        <f t="shared" si="0"/>
        <v>0,0</v>
      </c>
      <c r="I6" s="96"/>
    </row>
    <row r="7" spans="1:9" ht="63.75">
      <c r="A7" s="97">
        <v>908</v>
      </c>
      <c r="B7" s="98" t="s">
        <v>119</v>
      </c>
      <c r="C7" s="98" t="s">
        <v>120</v>
      </c>
      <c r="D7" s="99"/>
      <c r="E7" s="100" t="s">
        <v>121</v>
      </c>
      <c r="F7" s="95" t="str">
        <f t="shared" si="0"/>
        <v>100,00</v>
      </c>
      <c r="G7" s="95" t="str">
        <f t="shared" si="0"/>
        <v>0,0</v>
      </c>
      <c r="H7" s="95" t="str">
        <f t="shared" si="0"/>
        <v>0,0</v>
      </c>
      <c r="I7" s="96"/>
    </row>
    <row r="8" spans="1:9" ht="38.25">
      <c r="A8" s="101">
        <v>908</v>
      </c>
      <c r="B8" s="99" t="s">
        <v>26</v>
      </c>
      <c r="C8" s="102" t="s">
        <v>120</v>
      </c>
      <c r="D8" s="99">
        <v>800</v>
      </c>
      <c r="E8" s="103" t="s">
        <v>122</v>
      </c>
      <c r="F8" s="95" t="str">
        <f t="shared" si="0"/>
        <v>100,00</v>
      </c>
      <c r="G8" s="95" t="str">
        <f t="shared" si="0"/>
        <v>0,0</v>
      </c>
      <c r="H8" s="95" t="str">
        <f t="shared" si="0"/>
        <v>0,0</v>
      </c>
      <c r="I8" s="104"/>
    </row>
    <row r="9" spans="1:9" ht="30">
      <c r="A9" s="105">
        <v>908</v>
      </c>
      <c r="B9" s="105" t="s">
        <v>26</v>
      </c>
      <c r="C9" s="102" t="s">
        <v>120</v>
      </c>
      <c r="D9" s="106">
        <v>870</v>
      </c>
      <c r="E9" s="107" t="s">
        <v>123</v>
      </c>
      <c r="F9" s="95" t="s">
        <v>124</v>
      </c>
      <c r="G9" s="108" t="s">
        <v>125</v>
      </c>
      <c r="H9" s="108" t="s">
        <v>125</v>
      </c>
      <c r="I9" s="104"/>
    </row>
    <row r="10" spans="1:9" ht="15.75">
      <c r="A10" s="109"/>
      <c r="B10" s="109"/>
      <c r="C10" s="109"/>
      <c r="D10" s="109" t="s">
        <v>56</v>
      </c>
      <c r="E10" s="110"/>
      <c r="F10" s="111" t="str">
        <f>F6</f>
        <v>100,00</v>
      </c>
      <c r="G10" s="111" t="str">
        <f>G6</f>
        <v>0,0</v>
      </c>
      <c r="H10" s="111" t="str">
        <f>H6</f>
        <v>0,0</v>
      </c>
      <c r="I10" s="11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2018-04-25T06:37:44Z</cp:lastPrinted>
  <dcterms:created xsi:type="dcterms:W3CDTF">2001-12-26T13:25:46Z</dcterms:created>
  <dcterms:modified xsi:type="dcterms:W3CDTF">2018-04-25T07:04:30Z</dcterms:modified>
  <cp:category/>
  <cp:version/>
  <cp:contentType/>
  <cp:contentStatus/>
</cp:coreProperties>
</file>